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sc/Documents/Champagne Inc/Pro Formas/Lease Analysis/Short Amortization/Office/"/>
    </mc:Choice>
  </mc:AlternateContent>
  <bookViews>
    <workbookView xWindow="-51200" yWindow="-7340" windowWidth="51200" windowHeight="266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B33" i="1"/>
  <c r="B22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D51" i="1"/>
  <c r="D58" i="1"/>
  <c r="C59" i="1"/>
  <c r="C33" i="1"/>
  <c r="D33" i="1"/>
  <c r="B34" i="1"/>
  <c r="C34" i="1"/>
  <c r="D34" i="1"/>
  <c r="B35" i="1"/>
  <c r="C35" i="1"/>
  <c r="D35" i="1"/>
  <c r="B36" i="1"/>
  <c r="C36" i="1"/>
  <c r="D36" i="1"/>
  <c r="D37" i="1"/>
  <c r="D43" i="1"/>
  <c r="C44" i="1"/>
  <c r="C22" i="1"/>
  <c r="D22" i="1"/>
  <c r="C23" i="1"/>
  <c r="D23" i="1"/>
  <c r="C24" i="1"/>
  <c r="D24" i="1"/>
  <c r="D25" i="1"/>
  <c r="D30" i="1"/>
  <c r="C31" i="1"/>
  <c r="B12" i="1"/>
  <c r="C12" i="1"/>
  <c r="D12" i="1"/>
  <c r="C13" i="1"/>
  <c r="D13" i="1"/>
  <c r="D14" i="1"/>
  <c r="D18" i="1"/>
  <c r="C19" i="1"/>
  <c r="B13" i="1"/>
  <c r="B8" i="1"/>
  <c r="B59" i="1"/>
  <c r="D59" i="1"/>
  <c r="B44" i="1"/>
  <c r="D44" i="1"/>
  <c r="B31" i="1"/>
  <c r="B19" i="1"/>
  <c r="C8" i="1"/>
  <c r="B10" i="1"/>
  <c r="D31" i="1"/>
  <c r="B23" i="1"/>
  <c r="B24" i="1"/>
  <c r="D8" i="1"/>
  <c r="D9" i="1"/>
  <c r="D19" i="1"/>
</calcChain>
</file>

<file path=xl/sharedStrings.xml><?xml version="1.0" encoding="utf-8"?>
<sst xmlns="http://schemas.openxmlformats.org/spreadsheetml/2006/main" count="75" uniqueCount="28">
  <si>
    <t>Total TI Offered</t>
  </si>
  <si>
    <t>Year 1</t>
  </si>
  <si>
    <t>Year 2</t>
  </si>
  <si>
    <t>Year 3</t>
  </si>
  <si>
    <t>Year 4</t>
  </si>
  <si>
    <t>Year 5</t>
  </si>
  <si>
    <t>Proposed Rate</t>
  </si>
  <si>
    <t>Rate</t>
  </si>
  <si>
    <t>Monthly</t>
  </si>
  <si>
    <t>Yearly</t>
  </si>
  <si>
    <t>Subtotal</t>
  </si>
  <si>
    <t>Total Rent Less Concessions</t>
  </si>
  <si>
    <t>Yearly Rent Increase</t>
  </si>
  <si>
    <t>Total Square Footage</t>
  </si>
  <si>
    <t>Starting Rate</t>
  </si>
  <si>
    <t>Total Tenant Improvement Allowance</t>
  </si>
  <si>
    <t>Rent Abatement Year 1</t>
  </si>
  <si>
    <t>Rent Abatement Year 2</t>
  </si>
  <si>
    <t>Ammortized Payment</t>
  </si>
  <si>
    <t>Rent Abatement Year 5</t>
  </si>
  <si>
    <t>Rent Abatement Year 4</t>
  </si>
  <si>
    <t>Rent Abatement Year 3</t>
  </si>
  <si>
    <t>champagneinc.com</t>
  </si>
  <si>
    <t>805∙900∙3000</t>
  </si>
  <si>
    <t>More Free Resources</t>
  </si>
  <si>
    <t>Call With Any Questions</t>
  </si>
  <si>
    <t>S I M P L E   L E A S E   A M O R T I Z A T I O N</t>
  </si>
  <si>
    <t>Date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</si>
</sst>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;[Red]&quot;$&quot;#,##0.00"/>
    <numFmt numFmtId="166" formatCode="&quot;$&quot;#,##0;[Red]&quot;$&quot;#,##0"/>
    <numFmt numFmtId="167" formatCode="#,###\ &quot;SF&quot;"/>
    <numFmt numFmtId="169" formatCode="#\ &quot;Month Lease Term&quot;"/>
    <numFmt numFmtId="170" formatCode="&quot;$&quot;#,##0.00&quot;/SF/MO&quot;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entury Gothic"/>
    </font>
    <font>
      <b/>
      <sz val="11"/>
      <color theme="1"/>
      <name val="Century Gothic"/>
    </font>
    <font>
      <sz val="9"/>
      <color theme="1"/>
      <name val="Century Gothic"/>
    </font>
    <font>
      <b/>
      <sz val="8"/>
      <color theme="1"/>
      <name val="Century Gothic"/>
    </font>
    <font>
      <b/>
      <sz val="8"/>
      <color rgb="FF0000FF"/>
      <name val="Century Gothic"/>
    </font>
    <font>
      <i/>
      <sz val="9"/>
      <color rgb="FF000000"/>
      <name val="Century Gothic"/>
    </font>
    <font>
      <sz val="9"/>
      <color rgb="FF000000"/>
      <name val="Century Gothic"/>
    </font>
    <font>
      <sz val="8"/>
      <color theme="1"/>
      <name val="Century Gothic"/>
    </font>
    <font>
      <i/>
      <sz val="8"/>
      <color theme="1"/>
      <name val="Century Gothic"/>
    </font>
    <font>
      <i/>
      <sz val="8"/>
      <color rgb="FF000000"/>
      <name val="Century Gothic"/>
    </font>
    <font>
      <sz val="8"/>
      <color rgb="FF000000"/>
      <name val="Century Gothic"/>
    </font>
    <font>
      <sz val="8"/>
      <color rgb="FF0000FF"/>
      <name val="Century Gothic"/>
    </font>
    <font>
      <b/>
      <sz val="8"/>
      <color rgb="FF000000"/>
      <name val="Century Gothic"/>
    </font>
    <font>
      <b/>
      <sz val="7"/>
      <color theme="1"/>
      <name val="Century Gothic"/>
    </font>
    <font>
      <b/>
      <sz val="7"/>
      <color rgb="FF000000"/>
      <name val="Century Gothic"/>
    </font>
    <font>
      <b/>
      <sz val="8"/>
      <name val="Century Goth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07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 applyBorder="1" applyAlignment="1"/>
    <xf numFmtId="49" fontId="14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left"/>
    </xf>
    <xf numFmtId="165" fontId="13" fillId="0" borderId="0" xfId="1" applyNumberFormat="1" applyFont="1" applyFill="1" applyBorder="1" applyAlignment="1"/>
    <xf numFmtId="166" fontId="13" fillId="0" borderId="0" xfId="1" applyNumberFormat="1" applyFont="1" applyFill="1" applyBorder="1"/>
    <xf numFmtId="0" fontId="9" fillId="0" borderId="0" xfId="0" applyFont="1" applyFill="1" applyBorder="1"/>
    <xf numFmtId="165" fontId="9" fillId="0" borderId="0" xfId="1" applyNumberFormat="1" applyFont="1" applyFill="1" applyBorder="1"/>
    <xf numFmtId="166" fontId="9" fillId="0" borderId="0" xfId="1" applyNumberFormat="1" applyFont="1" applyFill="1" applyBorder="1"/>
    <xf numFmtId="165" fontId="13" fillId="0" borderId="0" xfId="0" applyNumberFormat="1" applyFont="1" applyFill="1" applyBorder="1"/>
    <xf numFmtId="166" fontId="17" fillId="0" borderId="0" xfId="0" applyNumberFormat="1" applyFont="1" applyFill="1" applyBorder="1"/>
    <xf numFmtId="166" fontId="13" fillId="0" borderId="0" xfId="0" applyNumberFormat="1" applyFont="1" applyFill="1" applyBorder="1"/>
    <xf numFmtId="0" fontId="18" fillId="0" borderId="0" xfId="0" applyFont="1"/>
    <xf numFmtId="0" fontId="16" fillId="0" borderId="0" xfId="0" applyFont="1"/>
    <xf numFmtId="166" fontId="16" fillId="0" borderId="0" xfId="0" applyNumberFormat="1" applyFont="1"/>
    <xf numFmtId="165" fontId="16" fillId="0" borderId="0" xfId="0" applyNumberFormat="1" applyFont="1"/>
    <xf numFmtId="44" fontId="13" fillId="0" borderId="0" xfId="0" applyNumberFormat="1" applyFont="1" applyFill="1" applyBorder="1"/>
    <xf numFmtId="164" fontId="13" fillId="0" borderId="0" xfId="1" applyNumberFormat="1" applyFont="1" applyFill="1" applyBorder="1" applyAlignment="1"/>
    <xf numFmtId="44" fontId="13" fillId="0" borderId="0" xfId="1" applyFont="1" applyFill="1" applyBorder="1" applyAlignment="1"/>
    <xf numFmtId="166" fontId="17" fillId="0" borderId="0" xfId="1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166" fontId="18" fillId="0" borderId="0" xfId="0" applyNumberFormat="1" applyFont="1"/>
    <xf numFmtId="44" fontId="16" fillId="0" borderId="0" xfId="0" applyNumberFormat="1" applyFont="1"/>
    <xf numFmtId="164" fontId="16" fillId="0" borderId="0" xfId="0" applyNumberFormat="1" applyFont="1"/>
    <xf numFmtId="166" fontId="17" fillId="0" borderId="0" xfId="0" applyNumberFormat="1" applyFont="1"/>
    <xf numFmtId="0" fontId="19" fillId="0" borderId="4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169" fontId="19" fillId="0" borderId="1" xfId="0" applyNumberFormat="1" applyFont="1" applyBorder="1" applyAlignment="1">
      <alignment horizontal="right"/>
    </xf>
    <xf numFmtId="169" fontId="20" fillId="0" borderId="1" xfId="0" applyNumberFormat="1" applyFont="1" applyBorder="1" applyAlignment="1">
      <alignment horizontal="right"/>
    </xf>
    <xf numFmtId="166" fontId="18" fillId="0" borderId="5" xfId="0" applyNumberFormat="1" applyFont="1" applyBorder="1"/>
    <xf numFmtId="0" fontId="13" fillId="0" borderId="5" xfId="0" applyFont="1" applyFill="1" applyBorder="1"/>
    <xf numFmtId="165" fontId="13" fillId="0" borderId="5" xfId="1" applyNumberFormat="1" applyFont="1" applyFill="1" applyBorder="1" applyAlignment="1"/>
    <xf numFmtId="165" fontId="9" fillId="0" borderId="5" xfId="1" applyNumberFormat="1" applyFont="1" applyFill="1" applyBorder="1"/>
    <xf numFmtId="166" fontId="9" fillId="0" borderId="5" xfId="1" applyNumberFormat="1" applyFont="1" applyFill="1" applyBorder="1"/>
    <xf numFmtId="0" fontId="18" fillId="0" borderId="5" xfId="0" applyFont="1" applyBorder="1"/>
    <xf numFmtId="165" fontId="16" fillId="0" borderId="5" xfId="0" applyNumberFormat="1" applyFont="1" applyBorder="1"/>
    <xf numFmtId="0" fontId="9" fillId="2" borderId="5" xfId="0" applyFont="1" applyFill="1" applyBorder="1" applyAlignment="1">
      <alignment horizontal="left"/>
    </xf>
    <xf numFmtId="165" fontId="18" fillId="2" borderId="5" xfId="0" applyNumberFormat="1" applyFont="1" applyFill="1" applyBorder="1"/>
    <xf numFmtId="166" fontId="18" fillId="2" borderId="5" xfId="0" applyNumberFormat="1" applyFont="1" applyFill="1" applyBorder="1"/>
    <xf numFmtId="0" fontId="9" fillId="2" borderId="2" xfId="0" applyFont="1" applyFill="1" applyBorder="1" applyAlignment="1">
      <alignment horizontal="left"/>
    </xf>
    <xf numFmtId="165" fontId="9" fillId="2" borderId="2" xfId="1" applyNumberFormat="1" applyFont="1" applyFill="1" applyBorder="1" applyAlignment="1"/>
    <xf numFmtId="165" fontId="9" fillId="2" borderId="2" xfId="0" applyNumberFormat="1" applyFont="1" applyFill="1" applyBorder="1"/>
    <xf numFmtId="166" fontId="9" fillId="2" borderId="2" xfId="0" applyNumberFormat="1" applyFont="1" applyFill="1" applyBorder="1"/>
    <xf numFmtId="165" fontId="18" fillId="2" borderId="2" xfId="0" applyNumberFormat="1" applyFont="1" applyFill="1" applyBorder="1"/>
    <xf numFmtId="166" fontId="18" fillId="2" borderId="2" xfId="0" applyNumberFormat="1" applyFont="1" applyFill="1" applyBorder="1"/>
    <xf numFmtId="0" fontId="9" fillId="0" borderId="5" xfId="0" applyFont="1" applyFill="1" applyBorder="1"/>
    <xf numFmtId="166" fontId="9" fillId="0" borderId="0" xfId="0" applyNumberFormat="1" applyFont="1" applyFill="1" applyBorder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9" fontId="10" fillId="2" borderId="0" xfId="106" applyFont="1" applyFill="1" applyBorder="1" applyAlignment="1">
      <alignment horizontal="right" vertical="center"/>
    </xf>
    <xf numFmtId="169" fontId="9" fillId="0" borderId="1" xfId="0" applyNumberFormat="1" applyFont="1" applyBorder="1" applyAlignment="1">
      <alignment horizontal="left"/>
    </xf>
    <xf numFmtId="165" fontId="9" fillId="2" borderId="2" xfId="1" applyNumberFormat="1" applyFont="1" applyFill="1" applyBorder="1"/>
    <xf numFmtId="165" fontId="13" fillId="0" borderId="0" xfId="0" applyNumberFormat="1" applyFont="1"/>
    <xf numFmtId="169" fontId="9" fillId="0" borderId="4" xfId="0" applyNumberFormat="1" applyFont="1" applyBorder="1" applyAlignment="1">
      <alignment horizontal="left"/>
    </xf>
    <xf numFmtId="169" fontId="18" fillId="0" borderId="1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0" fontId="9" fillId="0" borderId="0" xfId="0" applyFont="1" applyBorder="1"/>
    <xf numFmtId="165" fontId="18" fillId="0" borderId="0" xfId="0" applyNumberFormat="1" applyFont="1" applyFill="1" applyBorder="1"/>
    <xf numFmtId="166" fontId="18" fillId="0" borderId="0" xfId="0" applyNumberFormat="1" applyFont="1" applyFill="1" applyBorder="1"/>
    <xf numFmtId="0" fontId="13" fillId="0" borderId="0" xfId="0" applyFont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165" fontId="18" fillId="0" borderId="6" xfId="0" applyNumberFormat="1" applyFont="1" applyFill="1" applyBorder="1"/>
    <xf numFmtId="166" fontId="18" fillId="0" borderId="6" xfId="0" applyNumberFormat="1" applyFont="1" applyFill="1" applyBorder="1"/>
    <xf numFmtId="0" fontId="8" fillId="0" borderId="0" xfId="0" applyFont="1" applyBorder="1" applyAlignment="1">
      <alignment horizontal="center"/>
    </xf>
    <xf numFmtId="170" fontId="10" fillId="2" borderId="0" xfId="1" applyNumberFormat="1" applyFont="1" applyFill="1" applyBorder="1" applyAlignment="1">
      <alignment horizontal="right" vertical="center"/>
    </xf>
  </cellXfs>
  <cellStyles count="107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Percent" xfId="106" builtinId="5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46779</xdr:colOff>
      <xdr:row>0</xdr:row>
      <xdr:rowOff>0</xdr:rowOff>
    </xdr:from>
    <xdr:to>
      <xdr:col>3</xdr:col>
      <xdr:colOff>1179337</xdr:colOff>
      <xdr:row>1</xdr:row>
      <xdr:rowOff>151865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832" y="0"/>
          <a:ext cx="1132558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Layout" zoomScale="190" workbookViewId="0">
      <selection activeCell="A3" sqref="A3:D3"/>
    </sheetView>
  </sheetViews>
  <sheetFormatPr baseColWidth="10" defaultRowHeight="12" x14ac:dyDescent="0.15"/>
  <cols>
    <col min="1" max="1" width="42.33203125" style="1" customWidth="1"/>
    <col min="2" max="2" width="15.83203125" style="4" customWidth="1"/>
    <col min="3" max="4" width="15.83203125" style="1" customWidth="1"/>
    <col min="5" max="5" width="28" style="1" bestFit="1" customWidth="1"/>
    <col min="6" max="6" width="9.83203125" style="1" bestFit="1" customWidth="1"/>
    <col min="7" max="7" width="10" style="1" bestFit="1" customWidth="1"/>
    <col min="8" max="8" width="11.1640625" style="1" bestFit="1" customWidth="1"/>
    <col min="9" max="9" width="10.83203125" style="1"/>
    <col min="10" max="10" width="28" style="1" bestFit="1" customWidth="1"/>
    <col min="11" max="11" width="9" style="1" bestFit="1" customWidth="1"/>
    <col min="12" max="12" width="9.83203125" style="1" bestFit="1" customWidth="1"/>
    <col min="13" max="13" width="10.1640625" style="1" bestFit="1" customWidth="1"/>
    <col min="14" max="16384" width="10.83203125" style="1"/>
  </cols>
  <sheetData>
    <row r="1" spans="1:8" s="11" customFormat="1" ht="17" customHeight="1" x14ac:dyDescent="0.2">
      <c r="A1" s="8" t="s">
        <v>26</v>
      </c>
      <c r="B1" s="9"/>
      <c r="C1" s="9"/>
      <c r="D1" s="10"/>
    </row>
    <row r="2" spans="1:8" s="7" customFormat="1" ht="17" customHeight="1" thickBot="1" x14ac:dyDescent="0.25">
      <c r="A2" s="5" t="s">
        <v>27</v>
      </c>
      <c r="B2" s="6"/>
      <c r="C2" s="6"/>
      <c r="D2" s="6"/>
    </row>
    <row r="3" spans="1:8" ht="7" customHeight="1" x14ac:dyDescent="0.15">
      <c r="A3" s="79"/>
      <c r="B3" s="79"/>
      <c r="C3" s="79"/>
      <c r="D3" s="79"/>
    </row>
    <row r="4" spans="1:8" s="64" customFormat="1" ht="12" customHeight="1" x14ac:dyDescent="0.2">
      <c r="A4" s="61" t="s">
        <v>13</v>
      </c>
      <c r="B4" s="62"/>
      <c r="C4" s="62"/>
      <c r="D4" s="63">
        <v>1000</v>
      </c>
    </row>
    <row r="5" spans="1:8" s="64" customFormat="1" ht="12" customHeight="1" x14ac:dyDescent="0.2">
      <c r="A5" s="61" t="s">
        <v>12</v>
      </c>
      <c r="B5" s="62"/>
      <c r="C5" s="62"/>
      <c r="D5" s="65">
        <v>0.03</v>
      </c>
    </row>
    <row r="6" spans="1:8" s="64" customFormat="1" ht="12" customHeight="1" x14ac:dyDescent="0.2">
      <c r="A6" s="61" t="s">
        <v>14</v>
      </c>
      <c r="B6" s="62"/>
      <c r="C6" s="62"/>
      <c r="D6" s="80">
        <v>3</v>
      </c>
    </row>
    <row r="7" spans="1:8" ht="21" customHeight="1" x14ac:dyDescent="0.15">
      <c r="A7" s="66">
        <v>12</v>
      </c>
      <c r="B7" s="39" t="s">
        <v>7</v>
      </c>
      <c r="C7" s="39" t="s">
        <v>8</v>
      </c>
      <c r="D7" s="39" t="s">
        <v>9</v>
      </c>
      <c r="E7" s="2"/>
      <c r="F7" s="3"/>
      <c r="G7" s="3"/>
      <c r="H7" s="3"/>
    </row>
    <row r="8" spans="1:8" s="15" customFormat="1" ht="11" customHeight="1" x14ac:dyDescent="0.15">
      <c r="A8" s="16" t="s">
        <v>1</v>
      </c>
      <c r="B8" s="17">
        <f>D6</f>
        <v>3</v>
      </c>
      <c r="C8" s="18">
        <f>B8*D4</f>
        <v>3000</v>
      </c>
      <c r="D8" s="18">
        <f>C8*12</f>
        <v>36000</v>
      </c>
      <c r="E8" s="13"/>
      <c r="F8" s="14"/>
      <c r="G8" s="14"/>
      <c r="H8" s="14"/>
    </row>
    <row r="9" spans="1:8" s="15" customFormat="1" ht="11" customHeight="1" x14ac:dyDescent="0.15">
      <c r="A9" s="19" t="s">
        <v>10</v>
      </c>
      <c r="B9" s="17"/>
      <c r="C9" s="20"/>
      <c r="D9" s="21">
        <f>SUM(D8:D8)</f>
        <v>36000</v>
      </c>
      <c r="E9" s="13"/>
      <c r="F9" s="14"/>
      <c r="G9" s="14"/>
      <c r="H9" s="14"/>
    </row>
    <row r="10" spans="1:8" s="15" customFormat="1" ht="11" customHeight="1" x14ac:dyDescent="0.15">
      <c r="A10" s="53" t="s">
        <v>18</v>
      </c>
      <c r="B10" s="54">
        <f>B8</f>
        <v>3</v>
      </c>
      <c r="C10" s="67"/>
      <c r="D10" s="67"/>
    </row>
    <row r="11" spans="1:8" ht="21" customHeight="1" x14ac:dyDescent="0.15">
      <c r="A11" s="69">
        <v>24</v>
      </c>
      <c r="B11" s="38" t="s">
        <v>7</v>
      </c>
      <c r="C11" s="38" t="s">
        <v>8</v>
      </c>
      <c r="D11" s="39" t="s">
        <v>9</v>
      </c>
    </row>
    <row r="12" spans="1:8" ht="11" customHeight="1" x14ac:dyDescent="0.15">
      <c r="A12" s="16" t="s">
        <v>1</v>
      </c>
      <c r="B12" s="17">
        <f>D6</f>
        <v>3</v>
      </c>
      <c r="C12" s="18">
        <f>B12*D4</f>
        <v>3000</v>
      </c>
      <c r="D12" s="18">
        <f>C12*12</f>
        <v>36000</v>
      </c>
    </row>
    <row r="13" spans="1:8" ht="11" customHeight="1" x14ac:dyDescent="0.15">
      <c r="A13" s="16" t="s">
        <v>2</v>
      </c>
      <c r="B13" s="17">
        <f>B12*(1+D5)</f>
        <v>3.09</v>
      </c>
      <c r="C13" s="18">
        <f>C12*1.03</f>
        <v>3090</v>
      </c>
      <c r="D13" s="18">
        <f>C13*12</f>
        <v>37080</v>
      </c>
    </row>
    <row r="14" spans="1:8" ht="11" customHeight="1" x14ac:dyDescent="0.15">
      <c r="A14" s="59" t="s">
        <v>10</v>
      </c>
      <c r="B14" s="45"/>
      <c r="C14" s="46"/>
      <c r="D14" s="47">
        <f>SUM(D12:D13)</f>
        <v>73080</v>
      </c>
    </row>
    <row r="15" spans="1:8" ht="11" customHeight="1" x14ac:dyDescent="0.15">
      <c r="A15" s="16" t="s">
        <v>15</v>
      </c>
      <c r="C15" s="22"/>
      <c r="D15" s="32">
        <v>5000</v>
      </c>
    </row>
    <row r="16" spans="1:8" ht="11" customHeight="1" x14ac:dyDescent="0.15">
      <c r="A16" s="16" t="s">
        <v>16</v>
      </c>
      <c r="B16" s="17"/>
      <c r="C16" s="15"/>
      <c r="D16" s="23">
        <v>2000</v>
      </c>
    </row>
    <row r="17" spans="1:4" ht="11" customHeight="1" x14ac:dyDescent="0.15">
      <c r="A17" s="16" t="s">
        <v>17</v>
      </c>
      <c r="B17" s="17"/>
      <c r="C17" s="15"/>
      <c r="D17" s="23">
        <v>2000</v>
      </c>
    </row>
    <row r="18" spans="1:4" ht="11" customHeight="1" x14ac:dyDescent="0.15">
      <c r="A18" s="19" t="s">
        <v>11</v>
      </c>
      <c r="B18" s="17"/>
      <c r="C18" s="22"/>
      <c r="D18" s="60">
        <f>D14-(D15+D16+D17)</f>
        <v>64080</v>
      </c>
    </row>
    <row r="19" spans="1:4" ht="11" customHeight="1" x14ac:dyDescent="0.15">
      <c r="A19" s="53" t="s">
        <v>18</v>
      </c>
      <c r="B19" s="54">
        <f>C19/D4</f>
        <v>2.67</v>
      </c>
      <c r="C19" s="55">
        <f>D18/A11</f>
        <v>2670</v>
      </c>
      <c r="D19" s="56">
        <f>C19*12</f>
        <v>32040</v>
      </c>
    </row>
    <row r="20" spans="1:4" ht="21" customHeight="1" x14ac:dyDescent="0.15">
      <c r="A20" s="66">
        <v>36</v>
      </c>
      <c r="B20" s="41" t="s">
        <v>7</v>
      </c>
      <c r="C20" s="41" t="s">
        <v>8</v>
      </c>
      <c r="D20" s="39" t="s">
        <v>9</v>
      </c>
    </row>
    <row r="21" spans="1:4" ht="11" customHeight="1" x14ac:dyDescent="0.15">
      <c r="A21" s="19" t="s">
        <v>6</v>
      </c>
      <c r="B21" s="12" t="s">
        <v>7</v>
      </c>
      <c r="C21" s="12" t="s">
        <v>8</v>
      </c>
      <c r="D21" s="12" t="s">
        <v>9</v>
      </c>
    </row>
    <row r="22" spans="1:4" ht="11" customHeight="1" x14ac:dyDescent="0.15">
      <c r="A22" s="16" t="s">
        <v>1</v>
      </c>
      <c r="B22" s="17">
        <f>D6</f>
        <v>3</v>
      </c>
      <c r="C22" s="18">
        <f>B22*D4</f>
        <v>3000</v>
      </c>
      <c r="D22" s="18">
        <f>C22*12</f>
        <v>36000</v>
      </c>
    </row>
    <row r="23" spans="1:4" ht="11" customHeight="1" x14ac:dyDescent="0.15">
      <c r="A23" s="16" t="s">
        <v>2</v>
      </c>
      <c r="B23" s="17">
        <f>B22*1.03</f>
        <v>3.09</v>
      </c>
      <c r="C23" s="18">
        <f>C22*1.03</f>
        <v>3090</v>
      </c>
      <c r="D23" s="18">
        <f>C23*12</f>
        <v>37080</v>
      </c>
    </row>
    <row r="24" spans="1:4" ht="11" customHeight="1" x14ac:dyDescent="0.15">
      <c r="A24" s="16" t="s">
        <v>3</v>
      </c>
      <c r="B24" s="17">
        <f>B23*1.03</f>
        <v>3.1827000000000001</v>
      </c>
      <c r="C24" s="18">
        <f>C23*1.03</f>
        <v>3182.7000000000003</v>
      </c>
      <c r="D24" s="18">
        <f>C24*12</f>
        <v>38192.400000000001</v>
      </c>
    </row>
    <row r="25" spans="1:4" ht="11" customHeight="1" x14ac:dyDescent="0.15">
      <c r="A25" s="44" t="s">
        <v>10</v>
      </c>
      <c r="B25" s="45"/>
      <c r="C25" s="47"/>
      <c r="D25" s="47">
        <f>SUM(D22:D24)</f>
        <v>111272.4</v>
      </c>
    </row>
    <row r="26" spans="1:4" ht="11" customHeight="1" x14ac:dyDescent="0.15">
      <c r="A26" s="16" t="s">
        <v>15</v>
      </c>
      <c r="C26" s="29"/>
      <c r="D26" s="32">
        <v>5000</v>
      </c>
    </row>
    <row r="27" spans="1:4" ht="11" customHeight="1" x14ac:dyDescent="0.15">
      <c r="A27" s="16" t="s">
        <v>1</v>
      </c>
      <c r="B27" s="30"/>
      <c r="C27" s="15"/>
      <c r="D27" s="23">
        <v>2000</v>
      </c>
    </row>
    <row r="28" spans="1:4" ht="11" customHeight="1" x14ac:dyDescent="0.15">
      <c r="A28" s="16" t="s">
        <v>2</v>
      </c>
      <c r="B28" s="30"/>
      <c r="C28" s="15"/>
      <c r="D28" s="23">
        <v>2000</v>
      </c>
    </row>
    <row r="29" spans="1:4" ht="11" customHeight="1" x14ac:dyDescent="0.15">
      <c r="A29" s="16" t="s">
        <v>3</v>
      </c>
      <c r="B29" s="30"/>
      <c r="C29" s="15"/>
      <c r="D29" s="23">
        <v>2000</v>
      </c>
    </row>
    <row r="30" spans="1:4" ht="11" customHeight="1" x14ac:dyDescent="0.15">
      <c r="A30" s="19" t="s">
        <v>11</v>
      </c>
      <c r="B30" s="31"/>
      <c r="C30" s="29"/>
      <c r="D30" s="24">
        <f>D25-(D26+D27+D28+D29)</f>
        <v>100272.4</v>
      </c>
    </row>
    <row r="31" spans="1:4" ht="11" customHeight="1" x14ac:dyDescent="0.15">
      <c r="A31" s="53" t="s">
        <v>18</v>
      </c>
      <c r="B31" s="54">
        <f>C31/D4</f>
        <v>2.7853444444444446</v>
      </c>
      <c r="C31" s="55">
        <f>D30/A20</f>
        <v>2785.3444444444444</v>
      </c>
      <c r="D31" s="56">
        <f>C31*12</f>
        <v>33424.133333333331</v>
      </c>
    </row>
    <row r="32" spans="1:4" ht="20" customHeight="1" x14ac:dyDescent="0.15">
      <c r="A32" s="70">
        <v>48</v>
      </c>
      <c r="B32" s="42" t="s">
        <v>7</v>
      </c>
      <c r="C32" s="42" t="s">
        <v>8</v>
      </c>
      <c r="D32" s="39" t="s">
        <v>9</v>
      </c>
    </row>
    <row r="33" spans="1:4" ht="11" customHeight="1" x14ac:dyDescent="0.15">
      <c r="A33" s="26" t="s">
        <v>1</v>
      </c>
      <c r="B33" s="68">
        <f>D6</f>
        <v>3</v>
      </c>
      <c r="C33" s="27">
        <f>B33*D4</f>
        <v>3000</v>
      </c>
      <c r="D33" s="27">
        <f>C33*12</f>
        <v>36000</v>
      </c>
    </row>
    <row r="34" spans="1:4" ht="11" customHeight="1" x14ac:dyDescent="0.15">
      <c r="A34" s="26" t="s">
        <v>2</v>
      </c>
      <c r="B34" s="28">
        <f>B33*1.03</f>
        <v>3.09</v>
      </c>
      <c r="C34" s="27">
        <f>B34*D4</f>
        <v>3090</v>
      </c>
      <c r="D34" s="27">
        <f t="shared" ref="D34:D36" si="0">C34*12</f>
        <v>37080</v>
      </c>
    </row>
    <row r="35" spans="1:4" ht="11" customHeight="1" x14ac:dyDescent="0.15">
      <c r="A35" s="26" t="s">
        <v>3</v>
      </c>
      <c r="B35" s="28">
        <f>B34*1.03</f>
        <v>3.1827000000000001</v>
      </c>
      <c r="C35" s="27">
        <f>B35*D4</f>
        <v>3182.7000000000003</v>
      </c>
      <c r="D35" s="27">
        <f t="shared" si="0"/>
        <v>38192.400000000001</v>
      </c>
    </row>
    <row r="36" spans="1:4" ht="11" customHeight="1" x14ac:dyDescent="0.15">
      <c r="A36" s="26" t="s">
        <v>4</v>
      </c>
      <c r="B36" s="28">
        <f>B35*1.03</f>
        <v>3.278181</v>
      </c>
      <c r="C36" s="27">
        <f>B36*D4</f>
        <v>3278.181</v>
      </c>
      <c r="D36" s="27">
        <f t="shared" si="0"/>
        <v>39338.171999999999</v>
      </c>
    </row>
    <row r="37" spans="1:4" ht="11" customHeight="1" x14ac:dyDescent="0.15">
      <c r="A37" s="48" t="s">
        <v>10</v>
      </c>
      <c r="B37" s="49"/>
      <c r="C37" s="43"/>
      <c r="D37" s="43">
        <f>SUM(D33:D36)</f>
        <v>150610.57199999999</v>
      </c>
    </row>
    <row r="38" spans="1:4" ht="11" customHeight="1" x14ac:dyDescent="0.15">
      <c r="A38" s="16" t="s">
        <v>15</v>
      </c>
      <c r="C38" s="35"/>
      <c r="D38" s="37">
        <v>5000</v>
      </c>
    </row>
    <row r="39" spans="1:4" ht="11" customHeight="1" x14ac:dyDescent="0.15">
      <c r="A39" s="40" t="s">
        <v>1</v>
      </c>
      <c r="B39" s="36"/>
      <c r="C39" s="15"/>
      <c r="D39" s="37">
        <v>2000</v>
      </c>
    </row>
    <row r="40" spans="1:4" ht="11" customHeight="1" x14ac:dyDescent="0.15">
      <c r="A40" s="40" t="s">
        <v>2</v>
      </c>
      <c r="B40" s="36"/>
      <c r="C40" s="15"/>
      <c r="D40" s="37">
        <v>2000</v>
      </c>
    </row>
    <row r="41" spans="1:4" ht="11" customHeight="1" x14ac:dyDescent="0.15">
      <c r="A41" s="40" t="s">
        <v>3</v>
      </c>
      <c r="B41" s="36"/>
      <c r="C41" s="15"/>
      <c r="D41" s="37">
        <v>2000</v>
      </c>
    </row>
    <row r="42" spans="1:4" ht="11" customHeight="1" x14ac:dyDescent="0.15">
      <c r="A42" s="40" t="s">
        <v>4</v>
      </c>
      <c r="B42" s="36"/>
      <c r="C42" s="15"/>
      <c r="D42" s="37">
        <v>2000</v>
      </c>
    </row>
    <row r="43" spans="1:4" ht="11" customHeight="1" x14ac:dyDescent="0.15">
      <c r="A43" s="25" t="s">
        <v>11</v>
      </c>
      <c r="B43" s="35"/>
      <c r="C43" s="35"/>
      <c r="D43" s="34">
        <f>D37-(D38+D39+D40+D41+D42)</f>
        <v>137610.57199999999</v>
      </c>
    </row>
    <row r="44" spans="1:4" ht="11" customHeight="1" x14ac:dyDescent="0.15">
      <c r="A44" s="53" t="s">
        <v>18</v>
      </c>
      <c r="B44" s="57">
        <f>C44/D4</f>
        <v>2.8668869166666662</v>
      </c>
      <c r="C44" s="57">
        <f>D43/A32</f>
        <v>2866.8869166666664</v>
      </c>
      <c r="D44" s="58">
        <f>C44*12</f>
        <v>34402.642999999996</v>
      </c>
    </row>
    <row r="45" spans="1:4" ht="20" customHeight="1" x14ac:dyDescent="0.15">
      <c r="A45" s="70">
        <v>60</v>
      </c>
      <c r="B45" s="41" t="s">
        <v>7</v>
      </c>
      <c r="C45" s="41" t="s">
        <v>8</v>
      </c>
      <c r="D45" s="39" t="s">
        <v>9</v>
      </c>
    </row>
    <row r="46" spans="1:4" ht="11" customHeight="1" x14ac:dyDescent="0.15">
      <c r="A46" s="26" t="s">
        <v>1</v>
      </c>
      <c r="B46" s="68">
        <f>D6</f>
        <v>3</v>
      </c>
      <c r="C46" s="27">
        <f>B46*D4</f>
        <v>3000</v>
      </c>
      <c r="D46" s="27">
        <f>C46*12</f>
        <v>36000</v>
      </c>
    </row>
    <row r="47" spans="1:4" ht="11" customHeight="1" x14ac:dyDescent="0.15">
      <c r="A47" s="26" t="s">
        <v>2</v>
      </c>
      <c r="B47" s="28">
        <f>B46*1.03</f>
        <v>3.09</v>
      </c>
      <c r="C47" s="27">
        <f>B47*D4</f>
        <v>3090</v>
      </c>
      <c r="D47" s="27">
        <f>C47*12</f>
        <v>37080</v>
      </c>
    </row>
    <row r="48" spans="1:4" ht="11" customHeight="1" x14ac:dyDescent="0.15">
      <c r="A48" s="26" t="s">
        <v>3</v>
      </c>
      <c r="B48" s="28">
        <f t="shared" ref="B48:B50" si="1">B47*1.03</f>
        <v>3.1827000000000001</v>
      </c>
      <c r="C48" s="27">
        <f>B48*D4</f>
        <v>3182.7000000000003</v>
      </c>
      <c r="D48" s="27">
        <f>C48*12</f>
        <v>38192.400000000001</v>
      </c>
    </row>
    <row r="49" spans="1:4" ht="11" customHeight="1" x14ac:dyDescent="0.15">
      <c r="A49" s="26" t="s">
        <v>4</v>
      </c>
      <c r="B49" s="28">
        <f t="shared" si="1"/>
        <v>3.278181</v>
      </c>
      <c r="C49" s="27">
        <f>B49*D4</f>
        <v>3278.181</v>
      </c>
      <c r="D49" s="27">
        <f>C49*12</f>
        <v>39338.171999999999</v>
      </c>
    </row>
    <row r="50" spans="1:4" ht="11" customHeight="1" x14ac:dyDescent="0.15">
      <c r="A50" s="26" t="s">
        <v>5</v>
      </c>
      <c r="B50" s="28">
        <f t="shared" si="1"/>
        <v>3.3765264300000002</v>
      </c>
      <c r="C50" s="27">
        <f>B50*D4</f>
        <v>3376.5264300000003</v>
      </c>
      <c r="D50" s="27">
        <f>C50*12</f>
        <v>40518.317160000006</v>
      </c>
    </row>
    <row r="51" spans="1:4" ht="11" customHeight="1" x14ac:dyDescent="0.15">
      <c r="A51" s="48" t="s">
        <v>10</v>
      </c>
      <c r="B51" s="49"/>
      <c r="C51" s="43"/>
      <c r="D51" s="43">
        <f>SUM(D46:D50)</f>
        <v>191128.88915999999</v>
      </c>
    </row>
    <row r="52" spans="1:4" ht="11" customHeight="1" x14ac:dyDescent="0.15">
      <c r="A52" s="26" t="s">
        <v>0</v>
      </c>
      <c r="C52" s="35"/>
      <c r="D52" s="37">
        <v>5000</v>
      </c>
    </row>
    <row r="53" spans="1:4" ht="11" customHeight="1" x14ac:dyDescent="0.15">
      <c r="A53" s="40" t="s">
        <v>16</v>
      </c>
      <c r="B53" s="36"/>
      <c r="C53" s="15"/>
      <c r="D53" s="37">
        <v>2000</v>
      </c>
    </row>
    <row r="54" spans="1:4" ht="11" customHeight="1" x14ac:dyDescent="0.15">
      <c r="A54" s="40" t="s">
        <v>17</v>
      </c>
      <c r="B54" s="36"/>
      <c r="C54" s="15"/>
      <c r="D54" s="37">
        <v>2000</v>
      </c>
    </row>
    <row r="55" spans="1:4" ht="11" customHeight="1" x14ac:dyDescent="0.15">
      <c r="A55" s="40" t="s">
        <v>21</v>
      </c>
      <c r="B55" s="36"/>
      <c r="C55" s="15"/>
      <c r="D55" s="37">
        <v>2000</v>
      </c>
    </row>
    <row r="56" spans="1:4" ht="11" customHeight="1" x14ac:dyDescent="0.15">
      <c r="A56" s="40" t="s">
        <v>20</v>
      </c>
      <c r="B56" s="36"/>
      <c r="C56" s="15"/>
      <c r="D56" s="37">
        <v>2000</v>
      </c>
    </row>
    <row r="57" spans="1:4" ht="11" customHeight="1" x14ac:dyDescent="0.15">
      <c r="A57" s="40" t="s">
        <v>19</v>
      </c>
      <c r="B57" s="36"/>
      <c r="C57" s="15"/>
      <c r="D57" s="37">
        <v>2000</v>
      </c>
    </row>
    <row r="58" spans="1:4" ht="11" customHeight="1" x14ac:dyDescent="0.15">
      <c r="A58" s="25" t="s">
        <v>11</v>
      </c>
      <c r="B58" s="35"/>
      <c r="C58" s="35"/>
      <c r="D58" s="27">
        <f>D51-(D52+D53+D54+D55+D56+D57)</f>
        <v>176128.88915999999</v>
      </c>
    </row>
    <row r="59" spans="1:4" ht="11" customHeight="1" x14ac:dyDescent="0.15">
      <c r="A59" s="50" t="s">
        <v>18</v>
      </c>
      <c r="B59" s="51">
        <f>C59/D4</f>
        <v>2.9354814859999996</v>
      </c>
      <c r="C59" s="51">
        <f>D58/A45</f>
        <v>2935.4814859999997</v>
      </c>
      <c r="D59" s="52">
        <f>C59*12</f>
        <v>35225.777831999992</v>
      </c>
    </row>
    <row r="60" spans="1:4" ht="10" customHeight="1" thickBot="1" x14ac:dyDescent="0.2">
      <c r="A60" s="76"/>
      <c r="B60" s="77"/>
      <c r="C60" s="77"/>
      <c r="D60" s="78"/>
    </row>
    <row r="61" spans="1:4" ht="3" customHeight="1" x14ac:dyDescent="0.15">
      <c r="A61" s="33"/>
      <c r="B61" s="73"/>
      <c r="C61" s="73"/>
      <c r="D61" s="74"/>
    </row>
    <row r="62" spans="1:4" ht="10" customHeight="1" x14ac:dyDescent="0.15">
      <c r="A62" s="15" t="s">
        <v>24</v>
      </c>
      <c r="D62" s="75" t="s">
        <v>25</v>
      </c>
    </row>
    <row r="63" spans="1:4" ht="10" customHeight="1" x14ac:dyDescent="0.15">
      <c r="A63" s="72" t="s">
        <v>22</v>
      </c>
      <c r="D63" s="71" t="s">
        <v>23</v>
      </c>
    </row>
  </sheetData>
  <mergeCells count="1">
    <mergeCell ref="A3:D3"/>
  </mergeCells>
  <phoneticPr fontId="5" type="noConversion"/>
  <printOptions horizontalCentered="1"/>
  <pageMargins left="0.5" right="0.5" top="0.35" bottom="0.3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Levine</dc:creator>
  <cp:lastModifiedBy>Taylor Scott Champagne</cp:lastModifiedBy>
  <cp:lastPrinted>2019-04-29T18:53:49Z</cp:lastPrinted>
  <dcterms:created xsi:type="dcterms:W3CDTF">2014-01-25T04:12:46Z</dcterms:created>
  <dcterms:modified xsi:type="dcterms:W3CDTF">2019-04-29T20:03:53Z</dcterms:modified>
</cp:coreProperties>
</file>